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10" windowHeight="11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externalReferences>
    <externalReference r:id="rId6"/>
  </externalReferences>
  <definedNames>
    <definedName name="_xlnm.Print_Area" localSheetId="0">'1кв'!$A$1:$E$56</definedName>
    <definedName name="_xlnm.Print_Area" localSheetId="1">'2кв'!$A$1:$E$52</definedName>
    <definedName name="_xlnm.Print_Area" localSheetId="2">'3кв'!$A$1:$E$52</definedName>
    <definedName name="_xlnm.Print_Area" localSheetId="3">'4кв'!$A$1:$E$50</definedName>
    <definedName name="_xlnm.Print_Area" localSheetId="4">отчет!$A$1:$C$38</definedName>
  </definedNames>
  <calcPr calcId="124519"/>
</workbook>
</file>

<file path=xl/calcChain.xml><?xml version="1.0" encoding="utf-8"?>
<calcChain xmlns="http://schemas.openxmlformats.org/spreadsheetml/2006/main">
  <c r="C8" i="24"/>
  <c r="E24" i="23"/>
  <c r="C16" i="24"/>
  <c r="C15"/>
  <c r="E25" i="23"/>
  <c r="C17" i="24"/>
  <c r="C19"/>
  <c r="C13"/>
  <c r="C12"/>
  <c r="C9"/>
  <c r="C6"/>
  <c r="C26"/>
  <c r="C14"/>
  <c r="C20" l="1"/>
  <c r="C21" s="1"/>
  <c r="C10"/>
  <c r="B45" i="23" l="1"/>
  <c r="E27"/>
  <c r="F20" i="22" l="1"/>
  <c r="E26" i="23"/>
  <c r="F20"/>
  <c r="E22" s="1"/>
  <c r="E23" l="1"/>
  <c r="E28" s="1"/>
  <c r="B49" s="1"/>
  <c r="B50" s="1"/>
  <c r="B47" i="22"/>
  <c r="E25"/>
  <c r="E22"/>
  <c r="E23" l="1"/>
  <c r="E27" s="1"/>
  <c r="B47" i="21"/>
  <c r="F20"/>
  <c r="E23" s="1"/>
  <c r="B51" i="22" l="1"/>
  <c r="B52" s="1"/>
  <c r="E22" i="21"/>
  <c r="B51" l="1"/>
  <c r="B52" s="1"/>
  <c r="E26"/>
  <c r="E26" i="20" l="1"/>
  <c r="E24" l="1"/>
  <c r="F20"/>
  <c r="E22" s="1"/>
  <c r="E23" l="1"/>
  <c r="E27" s="1"/>
  <c r="B55" s="1"/>
  <c r="B56" s="1"/>
</calcChain>
</file>

<file path=xl/sharedStrings.xml><?xml version="1.0" encoding="utf-8"?>
<sst xmlns="http://schemas.openxmlformats.org/spreadsheetml/2006/main" count="270" uniqueCount="104">
  <si>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</si>
  <si>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</si>
  <si>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</si>
  <si>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</si>
  <si>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</si>
  <si>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</si>
  <si>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</si>
  <si>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</si>
  <si>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</si>
  <si>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</si>
  <si>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</si>
  <si>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</si>
  <si>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</si>
  <si>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</si>
  <si>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</si>
  <si>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</si>
  <si>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</si>
  <si>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</si>
  <si>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</si>
  <si>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</si>
  <si>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</si>
  <si>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</si>
  <si>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</si>
  <si>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</si>
  <si>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</si>
  <si>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11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</si>
  <si>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Басовой Веры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</si>
  <si>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39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</si>
  <si>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</si>
  <si>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</si>
  <si>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</si>
  <si>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</si>
  <si>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</si>
  <si>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Басовой В.А.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</si>
  <si>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</si>
  <si>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</si>
  <si>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</si>
  <si>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</si>
  <si>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</si>
  <si>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</si>
  <si>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</si>
  <si>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- 561,3 м2</t>
  </si>
  <si>
    <t>Не жилые помещения - 69,7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</si>
  <si>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</si>
  <si>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</si>
  <si>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</si>
  <si>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</si>
  <si>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</si>
  <si>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</si>
  <si>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</si>
  <si>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</si>
  <si>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 xml:space="preserve">Установка кодового замка </t>
  </si>
  <si>
    <t>январь</t>
  </si>
  <si>
    <t>ч/час</t>
  </si>
  <si>
    <t xml:space="preserve">           2. Всего за период с "01" 01 2022 г. по "31" 03 2022 г. выполнено работ (оказано услуг) на общую сумму двадцать девять тысяч девятьтсот сорок девять рублей 91 копейка</t>
  </si>
  <si>
    <t>Предъявлено населению 31765,95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</si>
  <si>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</si>
  <si>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</si>
  <si>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</si>
  <si>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шесть тысяч девять рублей 82 копейки</t>
  </si>
  <si>
    <t>за 3 квартал 2022 года</t>
  </si>
  <si>
    <t>"30" 09 2022 г.</t>
  </si>
  <si>
    <t>Монтаж зонтика над вентканалом (кв.4)</t>
  </si>
  <si>
    <t>3 квартал</t>
  </si>
  <si>
    <t>август</t>
  </si>
  <si>
    <t>ч/ч</t>
  </si>
  <si>
    <t xml:space="preserve">           2. Всего за период с "01" 07 2022 г. по "30" 09 2022 г. выполнено работ (оказано услуг) на общую сумму двадцать девять тысяч сто семьдесят два рубля 83 копейки</t>
  </si>
  <si>
    <t>Предъявлено населению 43822,14</t>
  </si>
  <si>
    <t>за 4 квартал 2022 года</t>
  </si>
  <si>
    <t>"31" 12 2022 г.</t>
  </si>
  <si>
    <t>4 квартал</t>
  </si>
  <si>
    <t>Ремонт подьезда 1,2 (смета)</t>
  </si>
  <si>
    <t>Заделка проема на лест.клетке (кв.9)</t>
  </si>
  <si>
    <t xml:space="preserve">Замена участка стояка КНС во втором подьезде </t>
  </si>
  <si>
    <t>октябрь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</si>
  <si>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</si>
  <si>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</si>
  <si>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</si>
  <si>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</si>
  <si>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</si>
  <si>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</si>
  <si>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</si>
  <si>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</si>
  <si>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</si>
  <si>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</si>
  <si>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</si>
  <si>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</si>
  <si>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</si>
  <si>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</si>
  <si>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</si>
  <si>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</si>
  <si>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</si>
  <si>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</si>
  <si>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</si>
  <si>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</si>
  <si>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</si>
  <si>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</si>
  <si>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</si>
  <si>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</si>
  <si>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ул.Комсомольская, д.11</t>
  </si>
  <si>
    <t>Непредвиденные работы 12,5 ч/ч</t>
  </si>
  <si>
    <t>Ремонт подьездов 2шт (смета)</t>
  </si>
  <si>
    <t xml:space="preserve">           2. Всего за период с "01" 07 2022 г. по "30" 09 2022 г. выполнено работ (оказано услуг) на общую сумму сто двадцать семь тысяч четыреста девяносто рублей 48 копеек.</t>
  </si>
  <si>
    <t>Начислено всего 151176,18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</si>
</sst>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7" fillId="0" borderId="0"/>
    <xf numFmtId="0" fontId="14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1" fillId="2" borderId="4" xfId="3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" fontId="4" fillId="0" borderId="0" xfId="0" applyNumberFormat="1" applyFont="1"/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11" fillId="0" borderId="4" xfId="0" applyFont="1" applyBorder="1" applyAlignment="1"/>
    <xf numFmtId="0" fontId="11" fillId="2" borderId="4" xfId="0" applyFont="1" applyFill="1" applyBorder="1" applyAlignment="1"/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Excel Built-in Normal" xfId="2"/>
    <cellStyle name="Обычный" xfId="0" builtinId="0"/>
    <cellStyle name="Обычный 2" xfId="4"/>
    <cellStyle name="Обычный 3" xfId="5"/>
    <cellStyle name="Обычный_37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m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4">
          <cell r="E24">
            <v>2372.2799999999997</v>
          </cell>
        </row>
      </sheetData>
      <sheetData sheetId="1"/>
      <sheetData sheetId="2">
        <row r="25">
          <cell r="E25">
            <v>1907.03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37" zoomScaleSheetLayoutView="100" workbookViewId="0">
      <selection activeCell="E26" sqref="E2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49</v>
      </c>
      <c r="B3" s="77"/>
      <c r="C3" s="77"/>
      <c r="D3" s="77"/>
      <c r="E3" s="77"/>
    </row>
    <row r="4" spans="1:5" s="1" customFormat="1" ht="15.75">
      <c r="A4" s="20" t="s">
        <v>13</v>
      </c>
      <c r="B4" s="4"/>
      <c r="C4" s="4"/>
      <c r="D4" s="82" t="s">
        <v>50</v>
      </c>
      <c r="E4" s="82"/>
    </row>
    <row r="5" spans="1:5">
      <c r="A5" s="28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25</v>
      </c>
      <c r="B7" s="79"/>
      <c r="C7" s="79"/>
      <c r="D7" s="79"/>
      <c r="E7" s="79"/>
    </row>
    <row r="8" spans="1:5">
      <c r="A8" s="72" t="s">
        <v>1</v>
      </c>
      <c r="B8" s="72"/>
      <c r="C8" s="72"/>
      <c r="D8" s="72"/>
      <c r="E8" s="72"/>
    </row>
    <row r="9" spans="1:5">
      <c r="A9" s="78" t="s">
        <v>26</v>
      </c>
      <c r="B9" s="78"/>
      <c r="C9" s="78"/>
      <c r="D9" s="78"/>
      <c r="E9" s="78"/>
    </row>
    <row r="10" spans="1:5" ht="24" customHeight="1">
      <c r="A10" s="80" t="s">
        <v>14</v>
      </c>
      <c r="B10" s="81"/>
      <c r="C10" s="81"/>
      <c r="D10" s="81"/>
      <c r="E10" s="81"/>
    </row>
    <row r="11" spans="1:5">
      <c r="A11" s="78" t="s">
        <v>27</v>
      </c>
      <c r="B11" s="78"/>
      <c r="C11" s="78"/>
      <c r="D11" s="78"/>
      <c r="E11" s="78"/>
    </row>
    <row r="12" spans="1:5">
      <c r="A12" s="72" t="s">
        <v>15</v>
      </c>
      <c r="B12" s="73"/>
      <c r="C12" s="73"/>
      <c r="D12" s="73"/>
      <c r="E12" s="73"/>
    </row>
    <row r="13" spans="1:5">
      <c r="A13" s="78" t="s">
        <v>23</v>
      </c>
      <c r="B13" s="78"/>
      <c r="C13" s="78"/>
      <c r="D13" s="78"/>
      <c r="E13" s="78"/>
    </row>
    <row r="14" spans="1:5">
      <c r="A14" s="72" t="s">
        <v>2</v>
      </c>
      <c r="B14" s="73"/>
      <c r="C14" s="73"/>
      <c r="D14" s="73"/>
      <c r="E14" s="73"/>
    </row>
    <row r="15" spans="1:5">
      <c r="A15" s="78" t="s">
        <v>22</v>
      </c>
      <c r="B15" s="78"/>
      <c r="C15" s="78"/>
      <c r="D15" s="78"/>
      <c r="E15" s="78"/>
    </row>
    <row r="16" spans="1:5">
      <c r="A16" s="72" t="s">
        <v>16</v>
      </c>
      <c r="B16" s="73"/>
      <c r="C16" s="73"/>
      <c r="D16" s="73"/>
      <c r="E16" s="73"/>
    </row>
    <row r="17" spans="1:7" ht="27.6" customHeight="1">
      <c r="A17" s="78" t="s">
        <v>17</v>
      </c>
      <c r="B17" s="78"/>
      <c r="C17" s="78"/>
      <c r="D17" s="78"/>
      <c r="E17" s="78"/>
    </row>
    <row r="18" spans="1:7" ht="61.5" customHeight="1">
      <c r="A18" s="78" t="s">
        <v>28</v>
      </c>
      <c r="B18" s="78"/>
      <c r="C18" s="78"/>
      <c r="D18" s="78"/>
      <c r="E18" s="78"/>
    </row>
    <row r="19" spans="1:7" ht="32.25" customHeight="1">
      <c r="A19" s="84" t="s">
        <v>29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2">
        <f>69.7+561.3</f>
        <v>631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46</v>
      </c>
      <c r="B22" s="9" t="s">
        <v>45</v>
      </c>
      <c r="C22" s="3" t="s">
        <v>4</v>
      </c>
      <c r="D22" s="3">
        <v>10.14</v>
      </c>
      <c r="E22" s="8">
        <f>D22*F20*G20</f>
        <v>19195.02</v>
      </c>
    </row>
    <row r="23" spans="1:7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6814.7999999999993</v>
      </c>
    </row>
    <row r="24" spans="1:7" ht="58.5" customHeight="1">
      <c r="A24" s="7" t="s">
        <v>48</v>
      </c>
      <c r="B24" s="9" t="s">
        <v>34</v>
      </c>
      <c r="C24" s="3" t="s">
        <v>4</v>
      </c>
      <c r="D24" s="3"/>
      <c r="E24" s="8">
        <f>790.76*3</f>
        <v>2372.2799999999997</v>
      </c>
    </row>
    <row r="25" spans="1:7" s="18" customFormat="1">
      <c r="A25" s="22" t="s">
        <v>30</v>
      </c>
      <c r="B25" s="9" t="s">
        <v>34</v>
      </c>
      <c r="C25" s="23" t="s">
        <v>35</v>
      </c>
      <c r="D25" s="23"/>
      <c r="E25" s="24">
        <v>1349.34</v>
      </c>
    </row>
    <row r="26" spans="1:7" s="18" customFormat="1">
      <c r="A26" s="34" t="s">
        <v>51</v>
      </c>
      <c r="B26" s="9" t="s">
        <v>52</v>
      </c>
      <c r="C26" s="23" t="s">
        <v>53</v>
      </c>
      <c r="D26" s="23">
        <v>1</v>
      </c>
      <c r="E26" s="24">
        <f>D26*218.47</f>
        <v>218.47</v>
      </c>
    </row>
    <row r="27" spans="1:7" s="14" customFormat="1" ht="14.25">
      <c r="A27" s="10" t="s">
        <v>31</v>
      </c>
      <c r="B27" s="11"/>
      <c r="C27" s="12"/>
      <c r="D27" s="12"/>
      <c r="E27" s="13">
        <f>SUM(E22:E26)</f>
        <v>29949.91</v>
      </c>
    </row>
    <row r="29" spans="1:7" ht="31.5" customHeight="1">
      <c r="A29" s="85" t="s">
        <v>54</v>
      </c>
      <c r="B29" s="85"/>
      <c r="C29" s="85"/>
      <c r="D29" s="85"/>
      <c r="E29" s="85"/>
    </row>
    <row r="30" spans="1:7" ht="28.5" customHeight="1">
      <c r="A30" s="78" t="s">
        <v>21</v>
      </c>
      <c r="B30" s="78"/>
      <c r="C30" s="78"/>
      <c r="D30" s="78"/>
      <c r="E30" s="78"/>
    </row>
    <row r="31" spans="1:7" ht="15" customHeight="1">
      <c r="A31" s="78" t="s">
        <v>20</v>
      </c>
      <c r="B31" s="78"/>
      <c r="C31" s="78"/>
      <c r="D31" s="78"/>
      <c r="E31" s="78"/>
    </row>
    <row r="32" spans="1:7">
      <c r="A32" s="78" t="s">
        <v>36</v>
      </c>
      <c r="B32" s="78"/>
      <c r="C32" s="78"/>
      <c r="D32" s="78"/>
      <c r="E32" s="78"/>
    </row>
    <row r="33" spans="1:5">
      <c r="A33" s="78" t="s">
        <v>18</v>
      </c>
      <c r="B33" s="78"/>
      <c r="C33" s="78"/>
      <c r="D33" s="78"/>
      <c r="E33" s="78"/>
    </row>
    <row r="34" spans="1:5">
      <c r="A34" s="25"/>
      <c r="B34" s="25"/>
      <c r="C34" s="25"/>
      <c r="D34" s="25"/>
      <c r="E34" s="25"/>
    </row>
    <row r="35" spans="1:5">
      <c r="A35" s="25"/>
      <c r="B35" s="25"/>
      <c r="C35" s="25"/>
      <c r="D35" s="25"/>
      <c r="E35" s="25"/>
    </row>
    <row r="36" spans="1:5">
      <c r="A36" s="25"/>
      <c r="B36" s="25"/>
      <c r="C36" s="25"/>
      <c r="D36" s="25"/>
      <c r="E36" s="25"/>
    </row>
    <row r="37" spans="1:5">
      <c r="A37" s="29"/>
      <c r="B37" s="29"/>
      <c r="C37" s="29"/>
      <c r="D37" s="29"/>
      <c r="E37" s="29"/>
    </row>
    <row r="38" spans="1:5">
      <c r="A38" s="83" t="s">
        <v>5</v>
      </c>
      <c r="B38" s="83"/>
      <c r="C38" s="83"/>
      <c r="D38" s="83"/>
      <c r="E38" s="83"/>
    </row>
    <row r="39" spans="1:5">
      <c r="A39" s="78" t="s">
        <v>18</v>
      </c>
      <c r="B39" s="78"/>
      <c r="C39" s="78"/>
      <c r="D39" s="78"/>
      <c r="E39" s="78"/>
    </row>
    <row r="40" spans="1:5">
      <c r="A40" s="25"/>
      <c r="B40" s="25"/>
      <c r="C40" s="25"/>
      <c r="D40" s="25"/>
      <c r="E40" s="25"/>
    </row>
    <row r="41" spans="1:5">
      <c r="A41" s="86" t="s">
        <v>32</v>
      </c>
      <c r="B41" s="86"/>
      <c r="C41" s="86"/>
      <c r="D41" s="86"/>
      <c r="E41" s="5"/>
    </row>
    <row r="42" spans="1:5">
      <c r="B42" s="87" t="s">
        <v>19</v>
      </c>
      <c r="C42" s="87"/>
      <c r="D42" s="87"/>
      <c r="E42" s="6" t="s">
        <v>6</v>
      </c>
    </row>
    <row r="43" spans="1:5">
      <c r="A43" s="27"/>
      <c r="B43" s="27"/>
      <c r="C43" s="27"/>
      <c r="D43" s="27"/>
      <c r="E43" s="27"/>
    </row>
    <row r="44" spans="1:5">
      <c r="A44" s="86" t="s">
        <v>33</v>
      </c>
      <c r="B44" s="86"/>
      <c r="C44" s="86"/>
      <c r="D44" s="86"/>
      <c r="E44" s="5"/>
    </row>
    <row r="45" spans="1:5">
      <c r="B45" s="88" t="s">
        <v>19</v>
      </c>
      <c r="C45" s="88"/>
      <c r="D45" s="88"/>
      <c r="E45" s="6" t="s">
        <v>6</v>
      </c>
    </row>
    <row r="48" spans="1:5">
      <c r="A48" s="2" t="s">
        <v>41</v>
      </c>
    </row>
    <row r="49" spans="1:2">
      <c r="A49" s="2" t="s">
        <v>42</v>
      </c>
    </row>
    <row r="50" spans="1:2">
      <c r="A50" s="14" t="s">
        <v>37</v>
      </c>
    </row>
    <row r="51" spans="1:2">
      <c r="A51" s="2" t="s">
        <v>44</v>
      </c>
      <c r="B51" s="15">
        <v>23283.13</v>
      </c>
    </row>
    <row r="52" spans="1:2" ht="31.5">
      <c r="A52" s="19" t="s">
        <v>55</v>
      </c>
      <c r="B52" s="16"/>
    </row>
    <row r="53" spans="1:2">
      <c r="A53" s="2" t="s">
        <v>39</v>
      </c>
      <c r="B53" s="16">
        <v>34108.03</v>
      </c>
    </row>
    <row r="54" spans="1:2">
      <c r="A54" s="2" t="s">
        <v>47</v>
      </c>
      <c r="B54" s="16">
        <v>450</v>
      </c>
    </row>
    <row r="55" spans="1:2" ht="30">
      <c r="A55" s="26" t="s">
        <v>40</v>
      </c>
      <c r="B55" s="16">
        <f>E27</f>
        <v>29949.91</v>
      </c>
    </row>
    <row r="56" spans="1:2">
      <c r="A56" s="17" t="s">
        <v>38</v>
      </c>
      <c r="B56" s="15">
        <f>B51+B53+B54-B55</f>
        <v>27891.250000000004</v>
      </c>
    </row>
  </sheetData>
  <mergeCells count="30">
    <mergeCell ref="A39:E39"/>
    <mergeCell ref="A41:D41"/>
    <mergeCell ref="B42:D42"/>
    <mergeCell ref="A44:D44"/>
    <mergeCell ref="B45:D45"/>
    <mergeCell ref="A38:E38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31" zoomScaleSheetLayoutView="100" workbookViewId="0">
      <selection activeCell="E23" sqref="E2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56</v>
      </c>
      <c r="B3" s="77"/>
      <c r="C3" s="77"/>
      <c r="D3" s="77"/>
      <c r="E3" s="77"/>
    </row>
    <row r="4" spans="1:5" s="1" customFormat="1" ht="15.75">
      <c r="A4" s="20" t="s">
        <v>13</v>
      </c>
      <c r="B4" s="4"/>
      <c r="C4" s="4"/>
      <c r="D4" s="82" t="s">
        <v>57</v>
      </c>
      <c r="E4" s="82"/>
    </row>
    <row r="5" spans="1:5">
      <c r="A5" s="33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25</v>
      </c>
      <c r="B7" s="79"/>
      <c r="C7" s="79"/>
      <c r="D7" s="79"/>
      <c r="E7" s="79"/>
    </row>
    <row r="8" spans="1:5">
      <c r="A8" s="72" t="s">
        <v>1</v>
      </c>
      <c r="B8" s="72"/>
      <c r="C8" s="72"/>
      <c r="D8" s="72"/>
      <c r="E8" s="72"/>
    </row>
    <row r="9" spans="1:5">
      <c r="A9" s="78" t="s">
        <v>26</v>
      </c>
      <c r="B9" s="78"/>
      <c r="C9" s="78"/>
      <c r="D9" s="78"/>
      <c r="E9" s="78"/>
    </row>
    <row r="10" spans="1:5" ht="24" customHeight="1">
      <c r="A10" s="80" t="s">
        <v>14</v>
      </c>
      <c r="B10" s="81"/>
      <c r="C10" s="81"/>
      <c r="D10" s="81"/>
      <c r="E10" s="81"/>
    </row>
    <row r="11" spans="1:5">
      <c r="A11" s="78" t="s">
        <v>27</v>
      </c>
      <c r="B11" s="78"/>
      <c r="C11" s="78"/>
      <c r="D11" s="78"/>
      <c r="E11" s="78"/>
    </row>
    <row r="12" spans="1:5">
      <c r="A12" s="72" t="s">
        <v>15</v>
      </c>
      <c r="B12" s="73"/>
      <c r="C12" s="73"/>
      <c r="D12" s="73"/>
      <c r="E12" s="73"/>
    </row>
    <row r="13" spans="1:5">
      <c r="A13" s="78" t="s">
        <v>23</v>
      </c>
      <c r="B13" s="78"/>
      <c r="C13" s="78"/>
      <c r="D13" s="78"/>
      <c r="E13" s="78"/>
    </row>
    <row r="14" spans="1:5">
      <c r="A14" s="72" t="s">
        <v>2</v>
      </c>
      <c r="B14" s="73"/>
      <c r="C14" s="73"/>
      <c r="D14" s="73"/>
      <c r="E14" s="73"/>
    </row>
    <row r="15" spans="1:5">
      <c r="A15" s="78" t="s">
        <v>22</v>
      </c>
      <c r="B15" s="78"/>
      <c r="C15" s="78"/>
      <c r="D15" s="78"/>
      <c r="E15" s="78"/>
    </row>
    <row r="16" spans="1:5">
      <c r="A16" s="72" t="s">
        <v>16</v>
      </c>
      <c r="B16" s="73"/>
      <c r="C16" s="73"/>
      <c r="D16" s="73"/>
      <c r="E16" s="73"/>
    </row>
    <row r="17" spans="1:7" ht="27.6" customHeight="1">
      <c r="A17" s="78" t="s">
        <v>17</v>
      </c>
      <c r="B17" s="78"/>
      <c r="C17" s="78"/>
      <c r="D17" s="78"/>
      <c r="E17" s="78"/>
    </row>
    <row r="18" spans="1:7" ht="61.5" customHeight="1">
      <c r="A18" s="78" t="s">
        <v>28</v>
      </c>
      <c r="B18" s="78"/>
      <c r="C18" s="78"/>
      <c r="D18" s="78"/>
      <c r="E18" s="78"/>
    </row>
    <row r="19" spans="1:7" ht="32.25" customHeight="1">
      <c r="A19" s="84" t="s">
        <v>29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2">
        <f>69.7+561.3</f>
        <v>631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46</v>
      </c>
      <c r="B22" s="9" t="s">
        <v>45</v>
      </c>
      <c r="C22" s="3" t="s">
        <v>4</v>
      </c>
      <c r="D22" s="3">
        <v>10.14</v>
      </c>
      <c r="E22" s="8">
        <f>D22*F20*G20</f>
        <v>19195.02</v>
      </c>
    </row>
    <row r="23" spans="1:7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6814.7999999999993</v>
      </c>
    </row>
    <row r="24" spans="1:7" s="18" customFormat="1">
      <c r="A24" s="22" t="s">
        <v>30</v>
      </c>
      <c r="B24" s="9" t="s">
        <v>58</v>
      </c>
      <c r="C24" s="23" t="s">
        <v>35</v>
      </c>
      <c r="D24" s="23"/>
      <c r="E24" s="24">
        <v>0</v>
      </c>
    </row>
    <row r="25" spans="1:7" s="18" customFormat="1">
      <c r="A25" s="34"/>
      <c r="B25" s="9"/>
      <c r="C25" s="23"/>
      <c r="D25" s="23"/>
      <c r="E25" s="24"/>
    </row>
    <row r="26" spans="1:7" s="14" customFormat="1" ht="14.25">
      <c r="A26" s="10" t="s">
        <v>31</v>
      </c>
      <c r="B26" s="11"/>
      <c r="C26" s="12"/>
      <c r="D26" s="12"/>
      <c r="E26" s="13">
        <f>SUM(E22:E25)</f>
        <v>26009.82</v>
      </c>
    </row>
    <row r="28" spans="1:7" ht="31.5" customHeight="1">
      <c r="A28" s="85" t="s">
        <v>59</v>
      </c>
      <c r="B28" s="85"/>
      <c r="C28" s="85"/>
      <c r="D28" s="85"/>
      <c r="E28" s="85"/>
    </row>
    <row r="29" spans="1:7" ht="28.5" customHeight="1">
      <c r="A29" s="78" t="s">
        <v>21</v>
      </c>
      <c r="B29" s="78"/>
      <c r="C29" s="78"/>
      <c r="D29" s="78"/>
      <c r="E29" s="78"/>
    </row>
    <row r="30" spans="1:7" ht="15" customHeight="1">
      <c r="A30" s="78" t="s">
        <v>20</v>
      </c>
      <c r="B30" s="78"/>
      <c r="C30" s="78"/>
      <c r="D30" s="78"/>
      <c r="E30" s="78"/>
    </row>
    <row r="31" spans="1:7">
      <c r="A31" s="78" t="s">
        <v>36</v>
      </c>
      <c r="B31" s="78"/>
      <c r="C31" s="78"/>
      <c r="D31" s="78"/>
      <c r="E31" s="78"/>
    </row>
    <row r="32" spans="1:7">
      <c r="A32" s="78" t="s">
        <v>18</v>
      </c>
      <c r="B32" s="78"/>
      <c r="C32" s="78"/>
      <c r="D32" s="78"/>
      <c r="E32" s="78"/>
    </row>
    <row r="33" spans="1:5">
      <c r="A33" s="30"/>
      <c r="B33" s="30"/>
      <c r="C33" s="30"/>
      <c r="D33" s="30"/>
      <c r="E33" s="30"/>
    </row>
    <row r="34" spans="1:5">
      <c r="A34" s="83" t="s">
        <v>5</v>
      </c>
      <c r="B34" s="83"/>
      <c r="C34" s="83"/>
      <c r="D34" s="83"/>
      <c r="E34" s="83"/>
    </row>
    <row r="35" spans="1:5">
      <c r="A35" s="78" t="s">
        <v>18</v>
      </c>
      <c r="B35" s="78"/>
      <c r="C35" s="78"/>
      <c r="D35" s="78"/>
      <c r="E35" s="78"/>
    </row>
    <row r="36" spans="1:5">
      <c r="A36" s="30"/>
      <c r="B36" s="30"/>
      <c r="C36" s="30"/>
      <c r="D36" s="30"/>
      <c r="E36" s="30"/>
    </row>
    <row r="37" spans="1:5">
      <c r="A37" s="86" t="s">
        <v>32</v>
      </c>
      <c r="B37" s="86"/>
      <c r="C37" s="86"/>
      <c r="D37" s="86"/>
      <c r="E37" s="5"/>
    </row>
    <row r="38" spans="1:5">
      <c r="B38" s="87" t="s">
        <v>19</v>
      </c>
      <c r="C38" s="87"/>
      <c r="D38" s="87"/>
      <c r="E38" s="6" t="s">
        <v>6</v>
      </c>
    </row>
    <row r="39" spans="1:5">
      <c r="A39" s="32"/>
      <c r="B39" s="32"/>
      <c r="C39" s="32"/>
      <c r="D39" s="32"/>
      <c r="E39" s="32"/>
    </row>
    <row r="40" spans="1:5">
      <c r="A40" s="86" t="s">
        <v>33</v>
      </c>
      <c r="B40" s="86"/>
      <c r="C40" s="86"/>
      <c r="D40" s="86"/>
      <c r="E40" s="5"/>
    </row>
    <row r="41" spans="1:5">
      <c r="B41" s="88" t="s">
        <v>19</v>
      </c>
      <c r="C41" s="88"/>
      <c r="D41" s="88"/>
      <c r="E41" s="6" t="s">
        <v>6</v>
      </c>
    </row>
    <row r="44" spans="1:5">
      <c r="A44" s="2" t="s">
        <v>41</v>
      </c>
    </row>
    <row r="45" spans="1:5">
      <c r="A45" s="2" t="s">
        <v>42</v>
      </c>
    </row>
    <row r="46" spans="1:5">
      <c r="A46" s="14" t="s">
        <v>37</v>
      </c>
    </row>
    <row r="47" spans="1:5">
      <c r="A47" s="2" t="s">
        <v>44</v>
      </c>
      <c r="B47" s="15">
        <f>'1кв'!B56</f>
        <v>27891.250000000004</v>
      </c>
    </row>
    <row r="48" spans="1:5" ht="31.5">
      <c r="A48" s="19" t="s">
        <v>55</v>
      </c>
      <c r="B48" s="16"/>
    </row>
    <row r="49" spans="1:2">
      <c r="A49" s="2" t="s">
        <v>39</v>
      </c>
      <c r="B49" s="16">
        <v>26645.25</v>
      </c>
    </row>
    <row r="50" spans="1:2">
      <c r="A50" s="2" t="s">
        <v>47</v>
      </c>
      <c r="B50" s="16">
        <v>450</v>
      </c>
    </row>
    <row r="51" spans="1:2" ht="30">
      <c r="A51" s="31" t="s">
        <v>40</v>
      </c>
      <c r="B51" s="16">
        <f>E26</f>
        <v>26009.82</v>
      </c>
    </row>
    <row r="52" spans="1:2">
      <c r="A52" s="17" t="s">
        <v>38</v>
      </c>
      <c r="B52" s="15">
        <f>B47+B49+B50-B51</f>
        <v>28976.68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4:E34"/>
    <mergeCell ref="A35:E35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39" zoomScaleSheetLayoutView="100" workbookViewId="0">
      <selection activeCell="K25" sqref="K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60</v>
      </c>
      <c r="B3" s="77"/>
      <c r="C3" s="77"/>
      <c r="D3" s="77"/>
      <c r="E3" s="77"/>
    </row>
    <row r="4" spans="1:5" s="1" customFormat="1" ht="15.75">
      <c r="A4" s="20" t="s">
        <v>13</v>
      </c>
      <c r="B4" s="4"/>
      <c r="C4" s="4"/>
      <c r="D4" s="82" t="s">
        <v>61</v>
      </c>
      <c r="E4" s="82"/>
    </row>
    <row r="5" spans="1:5">
      <c r="A5" s="36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25</v>
      </c>
      <c r="B7" s="79"/>
      <c r="C7" s="79"/>
      <c r="D7" s="79"/>
      <c r="E7" s="79"/>
    </row>
    <row r="8" spans="1:5">
      <c r="A8" s="72" t="s">
        <v>1</v>
      </c>
      <c r="B8" s="72"/>
      <c r="C8" s="72"/>
      <c r="D8" s="72"/>
      <c r="E8" s="72"/>
    </row>
    <row r="9" spans="1:5">
      <c r="A9" s="78" t="s">
        <v>26</v>
      </c>
      <c r="B9" s="78"/>
      <c r="C9" s="78"/>
      <c r="D9" s="78"/>
      <c r="E9" s="78"/>
    </row>
    <row r="10" spans="1:5" ht="24" customHeight="1">
      <c r="A10" s="80" t="s">
        <v>14</v>
      </c>
      <c r="B10" s="81"/>
      <c r="C10" s="81"/>
      <c r="D10" s="81"/>
      <c r="E10" s="81"/>
    </row>
    <row r="11" spans="1:5">
      <c r="A11" s="78" t="s">
        <v>27</v>
      </c>
      <c r="B11" s="78"/>
      <c r="C11" s="78"/>
      <c r="D11" s="78"/>
      <c r="E11" s="78"/>
    </row>
    <row r="12" spans="1:5">
      <c r="A12" s="72" t="s">
        <v>15</v>
      </c>
      <c r="B12" s="73"/>
      <c r="C12" s="73"/>
      <c r="D12" s="73"/>
      <c r="E12" s="73"/>
    </row>
    <row r="13" spans="1:5">
      <c r="A13" s="78" t="s">
        <v>23</v>
      </c>
      <c r="B13" s="78"/>
      <c r="C13" s="78"/>
      <c r="D13" s="78"/>
      <c r="E13" s="78"/>
    </row>
    <row r="14" spans="1:5">
      <c r="A14" s="72" t="s">
        <v>2</v>
      </c>
      <c r="B14" s="73"/>
      <c r="C14" s="73"/>
      <c r="D14" s="73"/>
      <c r="E14" s="73"/>
    </row>
    <row r="15" spans="1:5">
      <c r="A15" s="78" t="s">
        <v>22</v>
      </c>
      <c r="B15" s="78"/>
      <c r="C15" s="78"/>
      <c r="D15" s="78"/>
      <c r="E15" s="78"/>
    </row>
    <row r="16" spans="1:5">
      <c r="A16" s="72" t="s">
        <v>16</v>
      </c>
      <c r="B16" s="73"/>
      <c r="C16" s="73"/>
      <c r="D16" s="73"/>
      <c r="E16" s="73"/>
    </row>
    <row r="17" spans="1:7" ht="27.6" customHeight="1">
      <c r="A17" s="78" t="s">
        <v>17</v>
      </c>
      <c r="B17" s="78"/>
      <c r="C17" s="78"/>
      <c r="D17" s="78"/>
      <c r="E17" s="78"/>
    </row>
    <row r="18" spans="1:7" ht="61.5" customHeight="1">
      <c r="A18" s="78" t="s">
        <v>28</v>
      </c>
      <c r="B18" s="78"/>
      <c r="C18" s="78"/>
      <c r="D18" s="78"/>
      <c r="E18" s="78"/>
    </row>
    <row r="19" spans="1:7" ht="32.25" customHeight="1">
      <c r="A19" s="84" t="s">
        <v>29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42">
        <f>69.7+561.3</f>
        <v>631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46</v>
      </c>
      <c r="B22" s="9" t="s">
        <v>45</v>
      </c>
      <c r="C22" s="3" t="s">
        <v>4</v>
      </c>
      <c r="D22" s="3">
        <v>10.95</v>
      </c>
      <c r="E22" s="8">
        <f>D22*F20*G20</f>
        <v>20728.349999999999</v>
      </c>
    </row>
    <row r="23" spans="1:7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7382.7000000000007</v>
      </c>
    </row>
    <row r="24" spans="1:7" s="18" customFormat="1">
      <c r="A24" s="22" t="s">
        <v>30</v>
      </c>
      <c r="B24" s="9" t="s">
        <v>63</v>
      </c>
      <c r="C24" s="23" t="s">
        <v>35</v>
      </c>
      <c r="D24" s="23"/>
      <c r="E24" s="24">
        <v>0</v>
      </c>
    </row>
    <row r="25" spans="1:7" s="18" customFormat="1" ht="30">
      <c r="A25" s="34" t="s">
        <v>62</v>
      </c>
      <c r="B25" s="9" t="s">
        <v>64</v>
      </c>
      <c r="C25" s="23" t="s">
        <v>65</v>
      </c>
      <c r="D25" s="23">
        <v>4.5</v>
      </c>
      <c r="E25" s="24">
        <f>D25*235.95</f>
        <v>1061.7749999999999</v>
      </c>
    </row>
    <row r="26" spans="1:7" s="18" customFormat="1">
      <c r="A26" s="39"/>
      <c r="B26" s="9"/>
      <c r="C26" s="23"/>
      <c r="D26" s="23"/>
      <c r="E26" s="24"/>
    </row>
    <row r="27" spans="1:7" s="14" customFormat="1" ht="14.25">
      <c r="A27" s="10" t="s">
        <v>31</v>
      </c>
      <c r="B27" s="11"/>
      <c r="C27" s="12"/>
      <c r="D27" s="12"/>
      <c r="E27" s="13">
        <f>SUM(E22:E26)</f>
        <v>29172.825000000001</v>
      </c>
    </row>
    <row r="29" spans="1:7" ht="31.5" customHeight="1">
      <c r="A29" s="85" t="s">
        <v>66</v>
      </c>
      <c r="B29" s="85"/>
      <c r="C29" s="85"/>
      <c r="D29" s="85"/>
      <c r="E29" s="85"/>
    </row>
    <row r="30" spans="1:7" ht="28.5" customHeight="1">
      <c r="A30" s="78" t="s">
        <v>21</v>
      </c>
      <c r="B30" s="78"/>
      <c r="C30" s="78"/>
      <c r="D30" s="78"/>
      <c r="E30" s="78"/>
    </row>
    <row r="31" spans="1:7" ht="15" customHeight="1">
      <c r="A31" s="78" t="s">
        <v>20</v>
      </c>
      <c r="B31" s="78"/>
      <c r="C31" s="78"/>
      <c r="D31" s="78"/>
      <c r="E31" s="78"/>
    </row>
    <row r="32" spans="1:7">
      <c r="A32" s="78" t="s">
        <v>36</v>
      </c>
      <c r="B32" s="78"/>
      <c r="C32" s="78"/>
      <c r="D32" s="78"/>
      <c r="E32" s="78"/>
    </row>
    <row r="33" spans="1:5">
      <c r="A33" s="78" t="s">
        <v>18</v>
      </c>
      <c r="B33" s="78"/>
      <c r="C33" s="78"/>
      <c r="D33" s="78"/>
      <c r="E33" s="78"/>
    </row>
    <row r="34" spans="1:5">
      <c r="A34" s="37"/>
      <c r="B34" s="37"/>
      <c r="C34" s="37"/>
      <c r="D34" s="37"/>
      <c r="E34" s="37"/>
    </row>
    <row r="35" spans="1:5">
      <c r="A35" s="83" t="s">
        <v>5</v>
      </c>
      <c r="B35" s="83"/>
      <c r="C35" s="83"/>
      <c r="D35" s="83"/>
      <c r="E35" s="83"/>
    </row>
    <row r="36" spans="1:5">
      <c r="A36" s="37"/>
      <c r="B36" s="37"/>
      <c r="C36" s="37"/>
      <c r="D36" s="37"/>
      <c r="E36" s="37"/>
    </row>
    <row r="37" spans="1:5">
      <c r="A37" s="86" t="s">
        <v>32</v>
      </c>
      <c r="B37" s="86"/>
      <c r="C37" s="86"/>
      <c r="D37" s="86"/>
      <c r="E37" s="5"/>
    </row>
    <row r="38" spans="1:5">
      <c r="B38" s="87" t="s">
        <v>19</v>
      </c>
      <c r="C38" s="87"/>
      <c r="D38" s="87"/>
      <c r="E38" s="6" t="s">
        <v>6</v>
      </c>
    </row>
    <row r="39" spans="1:5">
      <c r="A39" s="35"/>
      <c r="B39" s="35"/>
      <c r="C39" s="35"/>
      <c r="D39" s="35"/>
      <c r="E39" s="35"/>
    </row>
    <row r="40" spans="1:5">
      <c r="A40" s="86" t="s">
        <v>33</v>
      </c>
      <c r="B40" s="86"/>
      <c r="C40" s="86"/>
      <c r="D40" s="86"/>
      <c r="E40" s="5"/>
    </row>
    <row r="41" spans="1:5">
      <c r="B41" s="88" t="s">
        <v>19</v>
      </c>
      <c r="C41" s="88"/>
      <c r="D41" s="88"/>
      <c r="E41" s="6" t="s">
        <v>6</v>
      </c>
    </row>
    <row r="44" spans="1:5">
      <c r="A44" s="2" t="s">
        <v>41</v>
      </c>
    </row>
    <row r="45" spans="1:5">
      <c r="A45" s="2" t="s">
        <v>42</v>
      </c>
    </row>
    <row r="46" spans="1:5">
      <c r="A46" s="14" t="s">
        <v>37</v>
      </c>
    </row>
    <row r="47" spans="1:5">
      <c r="A47" s="2" t="s">
        <v>44</v>
      </c>
      <c r="B47" s="15">
        <f>'2кв'!B52</f>
        <v>28976.68</v>
      </c>
    </row>
    <row r="48" spans="1:5" ht="31.5">
      <c r="A48" s="19" t="s">
        <v>67</v>
      </c>
      <c r="B48" s="16"/>
    </row>
    <row r="49" spans="1:2">
      <c r="A49" s="2" t="s">
        <v>39</v>
      </c>
      <c r="B49" s="16">
        <v>38347.040000000001</v>
      </c>
    </row>
    <row r="50" spans="1:2">
      <c r="A50" s="2" t="s">
        <v>47</v>
      </c>
      <c r="B50" s="16">
        <v>450</v>
      </c>
    </row>
    <row r="51" spans="1:2" ht="30">
      <c r="A51" s="38" t="s">
        <v>40</v>
      </c>
      <c r="B51" s="16">
        <f>E27</f>
        <v>29172.825000000001</v>
      </c>
    </row>
    <row r="52" spans="1:2">
      <c r="A52" s="17" t="s">
        <v>38</v>
      </c>
      <c r="B52" s="15">
        <f>B47+B49+B50-B51</f>
        <v>38600.895000000004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5:E35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34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0" customHeight="1">
      <c r="A2" s="75" t="s">
        <v>12</v>
      </c>
      <c r="B2" s="76"/>
      <c r="C2" s="76"/>
      <c r="D2" s="76"/>
      <c r="E2" s="76"/>
    </row>
    <row r="3" spans="1:5">
      <c r="A3" s="77" t="s">
        <v>68</v>
      </c>
      <c r="B3" s="77"/>
      <c r="C3" s="77"/>
      <c r="D3" s="77"/>
      <c r="E3" s="77"/>
    </row>
    <row r="4" spans="1:5" s="1" customFormat="1" ht="15.75">
      <c r="A4" s="20" t="s">
        <v>13</v>
      </c>
      <c r="B4" s="4"/>
      <c r="C4" s="4"/>
      <c r="D4" s="82" t="s">
        <v>69</v>
      </c>
      <c r="E4" s="82"/>
    </row>
    <row r="5" spans="1:5">
      <c r="A5" s="40"/>
      <c r="B5" s="4"/>
      <c r="C5" s="4"/>
      <c r="D5" s="4"/>
      <c r="E5" s="4"/>
    </row>
    <row r="6" spans="1:5">
      <c r="A6" s="78" t="s">
        <v>0</v>
      </c>
      <c r="B6" s="78"/>
      <c r="C6" s="78"/>
      <c r="D6" s="78"/>
      <c r="E6" s="78"/>
    </row>
    <row r="7" spans="1:5">
      <c r="A7" s="79" t="s">
        <v>25</v>
      </c>
      <c r="B7" s="79"/>
      <c r="C7" s="79"/>
      <c r="D7" s="79"/>
      <c r="E7" s="79"/>
    </row>
    <row r="8" spans="1:5">
      <c r="A8" s="72" t="s">
        <v>1</v>
      </c>
      <c r="B8" s="72"/>
      <c r="C8" s="72"/>
      <c r="D8" s="72"/>
      <c r="E8" s="72"/>
    </row>
    <row r="9" spans="1:5">
      <c r="A9" s="78" t="s">
        <v>26</v>
      </c>
      <c r="B9" s="78"/>
      <c r="C9" s="78"/>
      <c r="D9" s="78"/>
      <c r="E9" s="78"/>
    </row>
    <row r="10" spans="1:5" ht="24" customHeight="1">
      <c r="A10" s="80" t="s">
        <v>14</v>
      </c>
      <c r="B10" s="81"/>
      <c r="C10" s="81"/>
      <c r="D10" s="81"/>
      <c r="E10" s="81"/>
    </row>
    <row r="11" spans="1:5">
      <c r="A11" s="78" t="s">
        <v>27</v>
      </c>
      <c r="B11" s="78"/>
      <c r="C11" s="78"/>
      <c r="D11" s="78"/>
      <c r="E11" s="78"/>
    </row>
    <row r="12" spans="1:5">
      <c r="A12" s="72" t="s">
        <v>15</v>
      </c>
      <c r="B12" s="73"/>
      <c r="C12" s="73"/>
      <c r="D12" s="73"/>
      <c r="E12" s="73"/>
    </row>
    <row r="13" spans="1:5">
      <c r="A13" s="78" t="s">
        <v>23</v>
      </c>
      <c r="B13" s="78"/>
      <c r="C13" s="78"/>
      <c r="D13" s="78"/>
      <c r="E13" s="78"/>
    </row>
    <row r="14" spans="1:5">
      <c r="A14" s="72" t="s">
        <v>2</v>
      </c>
      <c r="B14" s="73"/>
      <c r="C14" s="73"/>
      <c r="D14" s="73"/>
      <c r="E14" s="73"/>
    </row>
    <row r="15" spans="1:5">
      <c r="A15" s="78" t="s">
        <v>22</v>
      </c>
      <c r="B15" s="78"/>
      <c r="C15" s="78"/>
      <c r="D15" s="78"/>
      <c r="E15" s="78"/>
    </row>
    <row r="16" spans="1:5">
      <c r="A16" s="72" t="s">
        <v>16</v>
      </c>
      <c r="B16" s="73"/>
      <c r="C16" s="73"/>
      <c r="D16" s="73"/>
      <c r="E16" s="73"/>
    </row>
    <row r="17" spans="1:7" ht="27.6" customHeight="1">
      <c r="A17" s="78" t="s">
        <v>17</v>
      </c>
      <c r="B17" s="78"/>
      <c r="C17" s="78"/>
      <c r="D17" s="78"/>
      <c r="E17" s="78"/>
    </row>
    <row r="18" spans="1:7" ht="61.5" customHeight="1">
      <c r="A18" s="78" t="s">
        <v>28</v>
      </c>
      <c r="B18" s="78"/>
      <c r="C18" s="78"/>
      <c r="D18" s="78"/>
      <c r="E18" s="78"/>
    </row>
    <row r="19" spans="1:7" ht="32.25" customHeight="1">
      <c r="A19" s="84" t="s">
        <v>29</v>
      </c>
      <c r="B19" s="84"/>
      <c r="C19" s="84"/>
      <c r="D19" s="84"/>
      <c r="E19" s="84"/>
    </row>
    <row r="20" spans="1:7">
      <c r="A20" s="84"/>
      <c r="B20" s="84"/>
      <c r="C20" s="84"/>
      <c r="D20" s="84"/>
      <c r="E20" s="84"/>
      <c r="F20" s="2">
        <f>69.7+560.2</f>
        <v>629.90000000000009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46</v>
      </c>
      <c r="B22" s="9" t="s">
        <v>45</v>
      </c>
      <c r="C22" s="3" t="s">
        <v>4</v>
      </c>
      <c r="D22" s="3">
        <v>10.95</v>
      </c>
      <c r="E22" s="8">
        <f>D22*F20*G20</f>
        <v>20692.215000000004</v>
      </c>
    </row>
    <row r="23" spans="1:7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7369.83</v>
      </c>
    </row>
    <row r="24" spans="1:7" s="18" customFormat="1">
      <c r="A24" s="22" t="s">
        <v>30</v>
      </c>
      <c r="B24" s="9" t="s">
        <v>70</v>
      </c>
      <c r="C24" s="23" t="s">
        <v>35</v>
      </c>
      <c r="D24" s="23"/>
      <c r="E24" s="24">
        <f>1892.78</f>
        <v>1892.78</v>
      </c>
    </row>
    <row r="25" spans="1:7" s="18" customFormat="1">
      <c r="A25" s="34" t="s">
        <v>71</v>
      </c>
      <c r="B25" s="43" t="s">
        <v>74</v>
      </c>
      <c r="C25" s="23" t="s">
        <v>35</v>
      </c>
      <c r="D25" s="45"/>
      <c r="E25" s="24">
        <f>47942*2</f>
        <v>95884</v>
      </c>
    </row>
    <row r="26" spans="1:7" s="18" customFormat="1" ht="30">
      <c r="A26" s="44" t="s">
        <v>72</v>
      </c>
      <c r="B26" s="43" t="s">
        <v>74</v>
      </c>
      <c r="C26" s="23" t="s">
        <v>65</v>
      </c>
      <c r="D26" s="46">
        <v>4</v>
      </c>
      <c r="E26" s="24">
        <f>D26*235.95</f>
        <v>943.8</v>
      </c>
    </row>
    <row r="27" spans="1:7" s="18" customFormat="1" ht="30">
      <c r="A27" s="34" t="s">
        <v>73</v>
      </c>
      <c r="B27" s="43" t="s">
        <v>74</v>
      </c>
      <c r="C27" s="23" t="s">
        <v>65</v>
      </c>
      <c r="D27" s="45">
        <v>3</v>
      </c>
      <c r="E27" s="24">
        <f>D27*235.95</f>
        <v>707.84999999999991</v>
      </c>
    </row>
    <row r="28" spans="1:7" s="14" customFormat="1" ht="14.25">
      <c r="A28" s="10" t="s">
        <v>31</v>
      </c>
      <c r="B28" s="11"/>
      <c r="C28" s="12"/>
      <c r="D28" s="12"/>
      <c r="E28" s="13">
        <f>SUM(E22:E27)</f>
        <v>127490.47500000002</v>
      </c>
    </row>
    <row r="30" spans="1:7" ht="31.5" customHeight="1">
      <c r="A30" s="85" t="s">
        <v>102</v>
      </c>
      <c r="B30" s="85"/>
      <c r="C30" s="85"/>
      <c r="D30" s="85"/>
      <c r="E30" s="85"/>
    </row>
    <row r="31" spans="1:7" ht="28.5" customHeight="1">
      <c r="A31" s="78" t="s">
        <v>21</v>
      </c>
      <c r="B31" s="78"/>
      <c r="C31" s="78"/>
      <c r="D31" s="78"/>
      <c r="E31" s="78"/>
    </row>
    <row r="32" spans="1:7" ht="15" customHeight="1">
      <c r="A32" s="78" t="s">
        <v>20</v>
      </c>
      <c r="B32" s="78"/>
      <c r="C32" s="78"/>
      <c r="D32" s="78"/>
      <c r="E32" s="78"/>
    </row>
    <row r="33" spans="1:5">
      <c r="A33" s="78" t="s">
        <v>36</v>
      </c>
      <c r="B33" s="78"/>
      <c r="C33" s="78"/>
      <c r="D33" s="78"/>
      <c r="E33" s="78"/>
    </row>
    <row r="34" spans="1:5">
      <c r="A34" s="78" t="s">
        <v>18</v>
      </c>
      <c r="B34" s="78"/>
      <c r="C34" s="78"/>
      <c r="D34" s="78"/>
      <c r="E34" s="78"/>
    </row>
    <row r="35" spans="1:5">
      <c r="A35" s="83" t="s">
        <v>5</v>
      </c>
      <c r="B35" s="83"/>
      <c r="C35" s="83"/>
      <c r="D35" s="83"/>
      <c r="E35" s="83"/>
    </row>
    <row r="36" spans="1:5">
      <c r="A36" s="86" t="s">
        <v>32</v>
      </c>
      <c r="B36" s="86"/>
      <c r="C36" s="86"/>
      <c r="D36" s="86"/>
      <c r="E36" s="5"/>
    </row>
    <row r="37" spans="1:5">
      <c r="B37" s="87" t="s">
        <v>19</v>
      </c>
      <c r="C37" s="87"/>
      <c r="D37" s="87"/>
      <c r="E37" s="6" t="s">
        <v>6</v>
      </c>
    </row>
    <row r="38" spans="1:5">
      <c r="A38" s="86" t="s">
        <v>33</v>
      </c>
      <c r="B38" s="86"/>
      <c r="C38" s="86"/>
      <c r="D38" s="86"/>
      <c r="E38" s="5"/>
    </row>
    <row r="39" spans="1:5">
      <c r="B39" s="88" t="s">
        <v>19</v>
      </c>
      <c r="C39" s="88"/>
      <c r="D39" s="88"/>
      <c r="E39" s="6" t="s">
        <v>6</v>
      </c>
    </row>
    <row r="42" spans="1:5">
      <c r="A42" s="2" t="s">
        <v>41</v>
      </c>
    </row>
    <row r="43" spans="1:5">
      <c r="A43" s="2" t="s">
        <v>42</v>
      </c>
    </row>
    <row r="44" spans="1:5">
      <c r="A44" s="14" t="s">
        <v>37</v>
      </c>
    </row>
    <row r="45" spans="1:5">
      <c r="A45" s="2" t="s">
        <v>44</v>
      </c>
      <c r="B45" s="15">
        <f>'3кв'!B52</f>
        <v>38600.895000000004</v>
      </c>
    </row>
    <row r="46" spans="1:5" ht="31.5">
      <c r="A46" s="19" t="s">
        <v>67</v>
      </c>
      <c r="B46" s="16"/>
    </row>
    <row r="47" spans="1:5">
      <c r="A47" s="2" t="s">
        <v>39</v>
      </c>
      <c r="B47" s="16">
        <v>51073.120000000003</v>
      </c>
    </row>
    <row r="48" spans="1:5">
      <c r="A48" s="2" t="s">
        <v>47</v>
      </c>
      <c r="B48" s="16">
        <v>450</v>
      </c>
    </row>
    <row r="49" spans="1:2" ht="30">
      <c r="A49" s="41" t="s">
        <v>40</v>
      </c>
      <c r="B49" s="16">
        <f>E28</f>
        <v>127490.47500000002</v>
      </c>
    </row>
    <row r="50" spans="1:2">
      <c r="A50" s="17" t="s">
        <v>38</v>
      </c>
      <c r="B50" s="15">
        <f>B45+B47+B48-B49</f>
        <v>-37366.460000000006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5:E35"/>
    <mergeCell ref="A36:D36"/>
    <mergeCell ref="B37:D37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22" zoomScaleSheetLayoutView="100" workbookViewId="0">
      <selection activeCell="A29" sqref="A29:XFD2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90" t="s">
        <v>75</v>
      </c>
      <c r="B1" s="90"/>
      <c r="C1" s="90"/>
      <c r="D1" s="47"/>
    </row>
    <row r="2" spans="1:5" ht="15.75">
      <c r="A2" s="91" t="s">
        <v>76</v>
      </c>
      <c r="B2" s="91"/>
      <c r="C2" s="91"/>
      <c r="D2" s="48"/>
    </row>
    <row r="3" spans="1:5" ht="15.75">
      <c r="A3" s="91" t="s">
        <v>77</v>
      </c>
      <c r="B3" s="91"/>
      <c r="C3" s="91"/>
      <c r="D3" s="48"/>
    </row>
    <row r="4" spans="1:5" ht="15.75">
      <c r="A4" s="90" t="s">
        <v>99</v>
      </c>
      <c r="B4" s="90"/>
      <c r="C4" s="90"/>
      <c r="D4" s="47"/>
    </row>
    <row r="5" spans="1:5" ht="15.75">
      <c r="A5" s="92"/>
      <c r="B5" s="92"/>
      <c r="C5" s="92"/>
      <c r="D5" s="1"/>
    </row>
    <row r="6" spans="1:5" ht="15.75">
      <c r="A6" s="48"/>
      <c r="B6" s="49" t="s">
        <v>78</v>
      </c>
      <c r="C6" s="50">
        <f>'1кв'!B51</f>
        <v>23283.13</v>
      </c>
      <c r="D6" s="51"/>
    </row>
    <row r="7" spans="1:5" ht="15.75">
      <c r="A7" s="52" t="s">
        <v>79</v>
      </c>
      <c r="B7" s="49" t="s">
        <v>103</v>
      </c>
      <c r="C7" s="50"/>
      <c r="D7" s="51"/>
    </row>
    <row r="8" spans="1:5" ht="15.75">
      <c r="B8" s="53" t="s">
        <v>80</v>
      </c>
      <c r="C8" s="54">
        <f>'1кв'!B53+'2кв'!B49+'3кв'!B49+'4кв'!B47</f>
        <v>150173.44</v>
      </c>
      <c r="D8" s="55"/>
    </row>
    <row r="9" spans="1:5" ht="30">
      <c r="B9" s="56" t="s">
        <v>81</v>
      </c>
      <c r="C9" s="54">
        <f>'1кв'!B54+'2кв'!B50+'3кв'!B50+'4кв'!B48</f>
        <v>1800</v>
      </c>
      <c r="D9" s="55"/>
    </row>
    <row r="10" spans="1:5" ht="15.75">
      <c r="A10" s="57"/>
      <c r="B10" s="53" t="s">
        <v>82</v>
      </c>
      <c r="C10" s="58">
        <f>SUM(C8:C9)</f>
        <v>151973.44</v>
      </c>
      <c r="D10" s="51"/>
    </row>
    <row r="11" spans="1:5" ht="15.75">
      <c r="A11" s="1"/>
      <c r="B11" s="89"/>
      <c r="C11" s="89"/>
      <c r="D11" s="59"/>
    </row>
    <row r="12" spans="1:5" ht="15.75">
      <c r="A12" s="60" t="s">
        <v>83</v>
      </c>
      <c r="B12" s="21" t="s">
        <v>84</v>
      </c>
      <c r="C12" s="61">
        <f>'1кв'!E22+'2кв'!E22+'3кв'!E22+'4кв'!E22</f>
        <v>79810.60500000001</v>
      </c>
      <c r="D12" s="59"/>
    </row>
    <row r="13" spans="1:5" ht="15.75">
      <c r="A13" s="60"/>
      <c r="B13" s="7" t="s">
        <v>43</v>
      </c>
      <c r="C13" s="61">
        <f>'1кв'!E23+'2кв'!E23+'3кв'!E23+'4кв'!E23</f>
        <v>28382.129999999997</v>
      </c>
      <c r="D13" s="59"/>
    </row>
    <row r="14" spans="1:5" ht="30">
      <c r="A14" s="60"/>
      <c r="B14" s="7" t="s">
        <v>85</v>
      </c>
      <c r="C14" s="61">
        <f>'[1]1кв'!E24</f>
        <v>2372.2799999999997</v>
      </c>
      <c r="D14" s="59"/>
    </row>
    <row r="15" spans="1:5" ht="15.75">
      <c r="A15" s="1"/>
      <c r="B15" s="7" t="s">
        <v>30</v>
      </c>
      <c r="C15" s="61">
        <f>'1кв'!E25+'2кв'!E24+'3кв'!E24+'4кв'!E24</f>
        <v>3242.12</v>
      </c>
      <c r="D15" s="59"/>
      <c r="E15" s="62"/>
    </row>
    <row r="16" spans="1:5" ht="15.75">
      <c r="A16" s="60"/>
      <c r="B16" s="63" t="s">
        <v>100</v>
      </c>
      <c r="C16" s="64">
        <f>1*218.47+11.5*235.95</f>
        <v>2931.8949999999995</v>
      </c>
      <c r="D16" s="59"/>
    </row>
    <row r="17" spans="1:5" ht="15.75">
      <c r="A17" s="60"/>
      <c r="B17" s="65" t="s">
        <v>86</v>
      </c>
      <c r="C17" s="64">
        <f>SUM(C19)</f>
        <v>95884</v>
      </c>
      <c r="D17" s="59"/>
    </row>
    <row r="18" spans="1:5" ht="15.75">
      <c r="A18" s="60"/>
      <c r="B18" s="65" t="s">
        <v>87</v>
      </c>
      <c r="C18" s="66"/>
      <c r="D18" s="59"/>
    </row>
    <row r="19" spans="1:5" ht="15.75">
      <c r="A19" s="60"/>
      <c r="B19" s="34" t="s">
        <v>101</v>
      </c>
      <c r="C19" s="24">
        <f>47942*2</f>
        <v>95884</v>
      </c>
      <c r="D19" s="59"/>
    </row>
    <row r="20" spans="1:5" ht="15.75">
      <c r="A20" s="1"/>
      <c r="B20" s="67" t="s">
        <v>88</v>
      </c>
      <c r="C20" s="68">
        <f>SUM(C12:C17)</f>
        <v>212623.03000000003</v>
      </c>
      <c r="D20" s="59"/>
      <c r="E20" s="62"/>
    </row>
    <row r="21" spans="1:5" ht="15.75">
      <c r="A21" s="1"/>
      <c r="B21" s="69" t="s">
        <v>89</v>
      </c>
      <c r="C21" s="68">
        <f>C6+C10-C20</f>
        <v>-37366.460000000021</v>
      </c>
      <c r="D21" s="59"/>
    </row>
    <row r="22" spans="1:5" ht="15.75">
      <c r="A22" s="1"/>
      <c r="B22" s="52"/>
      <c r="C22" s="52"/>
      <c r="D22" s="59"/>
    </row>
    <row r="23" spans="1:5" ht="15.75">
      <c r="A23" s="1"/>
      <c r="B23" s="70" t="s">
        <v>90</v>
      </c>
      <c r="C23" s="70"/>
      <c r="D23" s="59"/>
    </row>
    <row r="24" spans="1:5" ht="15.75">
      <c r="A24" s="1"/>
      <c r="B24" s="70" t="s">
        <v>91</v>
      </c>
      <c r="C24" s="70">
        <v>15788.07</v>
      </c>
      <c r="D24" s="59"/>
    </row>
    <row r="25" spans="1:5" ht="15.75">
      <c r="A25" s="1"/>
      <c r="B25" s="71" t="s">
        <v>92</v>
      </c>
      <c r="C25" s="71">
        <v>16790.810000000001</v>
      </c>
      <c r="D25" s="59"/>
    </row>
    <row r="26" spans="1:5" ht="15.75">
      <c r="A26" s="1"/>
      <c r="B26" s="70" t="s">
        <v>93</v>
      </c>
      <c r="C26" s="70">
        <f>C25-C24</f>
        <v>1002.7400000000016</v>
      </c>
      <c r="D26" s="59"/>
    </row>
    <row r="27" spans="1:5" ht="15.75">
      <c r="A27" s="1"/>
      <c r="B27" s="52"/>
      <c r="C27" s="52"/>
      <c r="D27" s="59"/>
    </row>
    <row r="28" spans="1:5" ht="15.75">
      <c r="A28" s="1"/>
      <c r="B28" s="52"/>
      <c r="C28" s="52"/>
      <c r="D28" s="59"/>
    </row>
    <row r="29" spans="1:5" ht="15.75">
      <c r="A29" s="1"/>
      <c r="B29" s="52"/>
      <c r="C29" s="52"/>
      <c r="D29" s="59"/>
    </row>
    <row r="30" spans="1:5" ht="15.75">
      <c r="A30" s="1"/>
      <c r="B30" s="52"/>
      <c r="C30" s="52"/>
      <c r="D30" s="59"/>
    </row>
    <row r="31" spans="1:5" ht="15.75">
      <c r="A31" s="1" t="s">
        <v>94</v>
      </c>
      <c r="B31" s="52" t="s">
        <v>95</v>
      </c>
      <c r="C31" s="52"/>
      <c r="D31" s="59"/>
    </row>
    <row r="32" spans="1:5" ht="15.75">
      <c r="A32" s="1"/>
      <c r="B32" s="52" t="s">
        <v>96</v>
      </c>
      <c r="C32" s="52"/>
      <c r="D32" s="59"/>
    </row>
    <row r="33" spans="1:4" ht="15.75">
      <c r="A33" s="1"/>
      <c r="B33" s="52" t="s">
        <v>97</v>
      </c>
      <c r="C33" s="52"/>
      <c r="D33" s="59"/>
    </row>
    <row r="34" spans="1:4" ht="15.75">
      <c r="A34" s="1"/>
      <c r="B34" s="52"/>
      <c r="C34" s="52"/>
      <c r="D34" s="59"/>
    </row>
    <row r="35" spans="1:4" ht="15.75">
      <c r="A35" s="1"/>
      <c r="B35" s="52"/>
      <c r="C35" s="52"/>
      <c r="D35" s="59"/>
    </row>
    <row r="36" spans="1:4" ht="15.75">
      <c r="A36" s="1"/>
      <c r="B36" s="52" t="s">
        <v>98</v>
      </c>
      <c r="C36" s="52"/>
      <c r="D36" s="59"/>
    </row>
    <row r="37" spans="1:4" ht="15.75">
      <c r="A37" s="1"/>
      <c r="B37" s="52"/>
      <c r="C37" s="52"/>
      <c r="D37" s="59"/>
    </row>
    <row r="38" spans="1:4" ht="15.75">
      <c r="A38" s="1"/>
      <c r="B38" s="52"/>
      <c r="C38" s="52"/>
      <c r="D38" s="59"/>
    </row>
    <row r="39" spans="1:4" ht="15.75">
      <c r="A39" s="1"/>
      <c r="B39" s="52"/>
      <c r="C39" s="52"/>
      <c r="D39" s="59"/>
    </row>
    <row r="40" spans="1:4" ht="15.75">
      <c r="A40" s="1"/>
      <c r="B40" s="52"/>
      <c r="C40" s="52"/>
      <c r="D40" s="5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2023-03-02T10:36:17Z</dcterms:modified>
</cp:coreProperties>
</file>